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39-1" sheetId="1" r:id="rId1"/>
    <sheet name="参考 前年回答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<sst xmlns="http://schemas.openxmlformats.org/spreadsheetml/2006/main" count="92" uniqueCount="44">
  <si>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（単位：人・％）</t>
  </si>
  <si>
    <t>施設名</t>
  </si>
  <si>
    <t>児童
クラブ</t>
  </si>
  <si>
    <t>利用比率（％）</t>
  </si>
  <si>
    <t>一般</t>
  </si>
  <si>
    <t>その他</t>
  </si>
  <si>
    <t>飯塚児童館</t>
  </si>
  <si>
    <t>立岩児童センター</t>
  </si>
  <si>
    <t>片島児童センター</t>
  </si>
  <si>
    <t>飯塚東児童センター</t>
  </si>
  <si>
    <t>二瀬児童センター</t>
  </si>
  <si>
    <t>幸袋児童センター</t>
  </si>
  <si>
    <t>鯰田児童センター</t>
  </si>
  <si>
    <t>高田児童館</t>
  </si>
  <si>
    <t>椋本児童館</t>
  </si>
  <si>
    <t>若菜児童館</t>
  </si>
  <si>
    <t>庄内児童館</t>
  </si>
  <si>
    <t>頴田児童館</t>
  </si>
  <si>
    <t>上穂波児童館</t>
  </si>
  <si>
    <t>大分児童館</t>
  </si>
  <si>
    <t>内野児童クラブ</t>
  </si>
  <si>
    <t>合計</t>
  </si>
  <si>
    <t>菰田児童センター</t>
  </si>
  <si>
    <t>資料：学校教育課</t>
  </si>
  <si>
    <t>穂波東児童館</t>
  </si>
  <si>
    <t>伊岐須児童クラブ</t>
  </si>
  <si>
    <t>飯塚鎮西児童センター</t>
  </si>
  <si>
    <r>
      <t>◎児童センター等の利用状況【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R2</t>
    </r>
    <r>
      <rPr>
        <sz val="11"/>
        <rFont val="ＭＳ Ｐゴシック"/>
        <family val="3"/>
      </rPr>
      <t>)年度】</t>
    </r>
  </si>
  <si>
    <t>一般利用者数</t>
  </si>
  <si>
    <t>男</t>
  </si>
  <si>
    <t>女</t>
  </si>
  <si>
    <t>計</t>
  </si>
  <si>
    <t>児童クラブ</t>
  </si>
  <si>
    <t>その他</t>
  </si>
  <si>
    <t>―</t>
  </si>
  <si>
    <t>注　1.2020(R2)年度分から男女の数を表記</t>
  </si>
  <si>
    <t>　　2.その他は男女の数が不明なため総数を表記</t>
  </si>
  <si>
    <t>利用者
合計</t>
  </si>
  <si>
    <t>伊岐須児童クラブ</t>
  </si>
  <si>
    <t>―</t>
  </si>
  <si>
    <t>―</t>
  </si>
  <si>
    <t>菰田児童センター</t>
  </si>
  <si>
    <t>―</t>
  </si>
  <si>
    <t>◎児童センター等の利用状況【2021（R3)年度】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</si>
</sst>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.0%"/>
    <numFmt numFmtId="179" formatCode="0.000%"/>
    <numFmt numFmtId="180" formatCode="0.0000%"/>
    <numFmt numFmtId="181" formatCode="0.00000%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5" applyFont="0" applyFill="0" applyAlignment="0" applyProtection="0"/>
    <xf numFmtId="40" fontId="28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12" xfId="49" applyFont="1" applyFill="1" applyBorder="1" applyAlignment="1" applyProtection="1">
      <alignment horizontal="center" vertical="center" wrapText="1"/>
      <protection/>
    </xf>
    <xf numFmtId="38" fontId="4" fillId="0" borderId="13" xfId="49" applyFont="1" applyFill="1" applyBorder="1" applyAlignment="1" applyProtection="1">
      <alignment horizontal="center" vertical="center" wrapText="1"/>
      <protection/>
    </xf>
    <xf numFmtId="38" fontId="4" fillId="0" borderId="14" xfId="49" applyFont="1" applyFill="1" applyBorder="1" applyAlignment="1" applyProtection="1">
      <alignment horizontal="left" shrinkToFit="1"/>
      <protection/>
    </xf>
    <xf numFmtId="38" fontId="4" fillId="0" borderId="15" xfId="49" applyFont="1" applyFill="1" applyBorder="1" applyAlignment="1" applyProtection="1">
      <alignment horizontal="left" shrinkToFit="1"/>
      <protection/>
    </xf>
    <xf numFmtId="178" fontId="5" fillId="0" borderId="0" xfId="42" applyNumberFormat="1" applyFont="1" applyFill="1" applyBorder="1" applyAlignment="1" applyProtection="1">
      <alignment/>
      <protection/>
    </xf>
    <xf numFmtId="38" fontId="4" fillId="0" borderId="16" xfId="49" applyFont="1" applyFill="1" applyBorder="1" applyAlignment="1" applyProtection="1">
      <alignment horizontal="center"/>
      <protection/>
    </xf>
    <xf numFmtId="38" fontId="5" fillId="0" borderId="0" xfId="49" applyFont="1" applyFill="1" applyBorder="1" applyAlignment="1" applyProtection="1">
      <alignment horizontal="left"/>
      <protection/>
    </xf>
    <xf numFmtId="38" fontId="4" fillId="0" borderId="17" xfId="49" applyFont="1" applyFill="1" applyBorder="1" applyAlignment="1" applyProtection="1">
      <alignment horizontal="center" vertical="center" wrapText="1"/>
      <protection/>
    </xf>
    <xf numFmtId="3" fontId="4" fillId="0" borderId="18" xfId="49" applyNumberFormat="1" applyFont="1" applyFill="1" applyBorder="1" applyAlignment="1" applyProtection="1">
      <alignment shrinkToFit="1"/>
      <protection/>
    </xf>
    <xf numFmtId="178" fontId="4" fillId="0" borderId="19" xfId="42" applyNumberFormat="1" applyFont="1" applyFill="1" applyBorder="1" applyAlignment="1" applyProtection="1">
      <alignment shrinkToFit="1"/>
      <protection/>
    </xf>
    <xf numFmtId="178" fontId="4" fillId="0" borderId="20" xfId="42" applyNumberFormat="1" applyFont="1" applyFill="1" applyBorder="1" applyAlignment="1" applyProtection="1">
      <alignment shrinkToFit="1"/>
      <protection/>
    </xf>
    <xf numFmtId="178" fontId="4" fillId="0" borderId="18" xfId="42" applyNumberFormat="1" applyFont="1" applyFill="1" applyBorder="1" applyAlignment="1" applyProtection="1">
      <alignment shrinkToFit="1"/>
      <protection/>
    </xf>
    <xf numFmtId="3" fontId="4" fillId="0" borderId="13" xfId="49" applyNumberFormat="1" applyFont="1" applyFill="1" applyBorder="1" applyAlignment="1" applyProtection="1">
      <alignment shrinkToFit="1"/>
      <protection/>
    </xf>
    <xf numFmtId="178" fontId="4" fillId="0" borderId="11" xfId="42" applyNumberFormat="1" applyFont="1" applyFill="1" applyBorder="1" applyAlignment="1" applyProtection="1">
      <alignment shrinkToFit="1"/>
      <protection/>
    </xf>
    <xf numFmtId="178" fontId="4" fillId="0" borderId="12" xfId="42" applyNumberFormat="1" applyFont="1" applyFill="1" applyBorder="1" applyAlignment="1" applyProtection="1">
      <alignment shrinkToFit="1"/>
      <protection/>
    </xf>
    <xf numFmtId="178" fontId="4" fillId="0" borderId="13" xfId="42" applyNumberFormat="1" applyFont="1" applyFill="1" applyBorder="1" applyAlignment="1" applyProtection="1">
      <alignment shrinkToFit="1"/>
      <protection/>
    </xf>
    <xf numFmtId="38" fontId="4" fillId="0" borderId="11" xfId="49" applyFont="1" applyFill="1" applyBorder="1" applyAlignment="1" applyProtection="1">
      <alignment horizontal="center" vertical="center" shrinkToFit="1"/>
      <protection/>
    </xf>
    <xf numFmtId="38" fontId="4" fillId="0" borderId="13" xfId="49" applyFont="1" applyFill="1" applyBorder="1" applyAlignment="1" applyProtection="1">
      <alignment horizontal="center" vertical="center" shrinkToFit="1"/>
      <protection/>
    </xf>
    <xf numFmtId="38" fontId="4" fillId="0" borderId="21" xfId="49" applyFont="1" applyFill="1" applyBorder="1" applyAlignment="1" applyProtection="1">
      <alignment horizontal="right" shrinkToFit="1"/>
      <protection/>
    </xf>
    <xf numFmtId="38" fontId="4" fillId="0" borderId="22" xfId="49" applyFont="1" applyFill="1" applyBorder="1" applyAlignment="1" applyProtection="1">
      <alignment horizontal="right" shrinkToFit="1"/>
      <protection/>
    </xf>
    <xf numFmtId="38" fontId="4" fillId="0" borderId="19" xfId="49" applyFont="1" applyFill="1" applyBorder="1" applyAlignment="1" applyProtection="1">
      <alignment horizontal="right" shrinkToFit="1"/>
      <protection/>
    </xf>
    <xf numFmtId="38" fontId="4" fillId="0" borderId="20" xfId="49" applyFont="1" applyFill="1" applyBorder="1" applyAlignment="1" applyProtection="1">
      <alignment horizontal="right" shrinkToFit="1"/>
      <protection/>
    </xf>
    <xf numFmtId="38" fontId="4" fillId="0" borderId="11" xfId="49" applyFont="1" applyFill="1" applyBorder="1" applyAlignment="1" applyProtection="1">
      <alignment horizontal="right" shrinkToFit="1"/>
      <protection/>
    </xf>
    <xf numFmtId="38" fontId="4" fillId="0" borderId="12" xfId="49" applyFont="1" applyFill="1" applyBorder="1" applyAlignment="1" applyProtection="1">
      <alignment horizontal="right" shrinkToFit="1"/>
      <protection/>
    </xf>
    <xf numFmtId="3" fontId="4" fillId="0" borderId="13" xfId="49" applyNumberFormat="1" applyFont="1" applyFill="1" applyBorder="1" applyAlignment="1" applyProtection="1">
      <alignment horizontal="right" shrinkToFit="1"/>
      <protection/>
    </xf>
    <xf numFmtId="3" fontId="4" fillId="0" borderId="16" xfId="49" applyNumberFormat="1" applyFont="1" applyFill="1" applyBorder="1" applyAlignment="1" applyProtection="1">
      <alignment shrinkToFit="1"/>
      <protection/>
    </xf>
    <xf numFmtId="38" fontId="5" fillId="0" borderId="12" xfId="49" applyFont="1" applyFill="1" applyBorder="1" applyAlignment="1" applyProtection="1">
      <alignment horizontal="center" vertical="center" wrapText="1" shrinkToFit="1"/>
      <protection/>
    </xf>
    <xf numFmtId="3" fontId="4" fillId="0" borderId="23" xfId="49" applyNumberFormat="1" applyFont="1" applyFill="1" applyBorder="1" applyAlignment="1" applyProtection="1">
      <alignment horizontal="right" shrinkToFit="1"/>
      <protection/>
    </xf>
    <xf numFmtId="3" fontId="4" fillId="0" borderId="23" xfId="49" applyNumberFormat="1" applyFont="1" applyFill="1" applyBorder="1" applyAlignment="1" applyProtection="1">
      <alignment shrinkToFit="1"/>
      <protection/>
    </xf>
    <xf numFmtId="3" fontId="4" fillId="0" borderId="18" xfId="49" applyNumberFormat="1" applyFont="1" applyFill="1" applyBorder="1" applyAlignment="1" applyProtection="1">
      <alignment horizontal="right" shrinkToFit="1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 horizontal="right"/>
      <protection/>
    </xf>
    <xf numFmtId="38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Fill="1" applyAlignment="1" applyProtection="1">
      <alignment/>
      <protection/>
    </xf>
    <xf numFmtId="38" fontId="0" fillId="0" borderId="25" xfId="0" applyNumberFormat="1" applyFont="1" applyFill="1" applyBorder="1" applyAlignment="1" applyProtection="1">
      <alignment vertical="top" wrapText="1"/>
      <protection/>
    </xf>
    <xf numFmtId="38" fontId="0" fillId="0" borderId="0" xfId="0" applyNumberFormat="1" applyFont="1" applyFill="1" applyAlignment="1" applyProtection="1">
      <alignment vertical="top" wrapText="1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6" xfId="49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38" fontId="4" fillId="0" borderId="27" xfId="49" applyFont="1" applyFill="1" applyBorder="1" applyAlignment="1" applyProtection="1">
      <alignment horizontal="center" vertical="center" wrapText="1"/>
      <protection/>
    </xf>
    <xf numFmtId="38" fontId="4" fillId="0" borderId="28" xfId="49" applyFont="1" applyFill="1" applyBorder="1" applyAlignment="1" applyProtection="1">
      <alignment horizontal="center" vertical="center" wrapText="1"/>
      <protection/>
    </xf>
    <xf numFmtId="38" fontId="4" fillId="0" borderId="27" xfId="49" applyFont="1" applyFill="1" applyBorder="1" applyAlignment="1" applyProtection="1">
      <alignment horizontal="center" vertical="center" shrinkToFit="1"/>
      <protection/>
    </xf>
    <xf numFmtId="38" fontId="4" fillId="0" borderId="28" xfId="49" applyFont="1" applyFill="1" applyBorder="1" applyAlignment="1" applyProtection="1">
      <alignment horizontal="center" vertical="center" shrinkToFit="1"/>
      <protection/>
    </xf>
    <xf numFmtId="38" fontId="4" fillId="0" borderId="29" xfId="49" applyFont="1" applyFill="1" applyBorder="1" applyAlignment="1" applyProtection="1">
      <alignment horizontal="center" vertical="center" shrinkToFit="1"/>
      <protection/>
    </xf>
    <xf numFmtId="38" fontId="4" fillId="0" borderId="30" xfId="49" applyFont="1" applyFill="1" applyBorder="1" applyAlignment="1" applyProtection="1">
      <alignment horizontal="center" vertical="center" wrapText="1"/>
      <protection/>
    </xf>
    <xf numFmtId="38" fontId="4" fillId="0" borderId="17" xfId="49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24" xfId="0" applyFont="1" applyFill="1" applyBorder="1" applyAlignment="1" applyProtection="1">
      <alignment horizontal="right"/>
      <protection/>
    </xf>
    <xf numFmtId="38" fontId="48" fillId="0" borderId="14" xfId="49" applyFont="1" applyFill="1" applyBorder="1" applyAlignment="1" applyProtection="1">
      <alignment horizontal="center" vertical="center" wrapText="1"/>
      <protection/>
    </xf>
    <xf numFmtId="38" fontId="48" fillId="0" borderId="27" xfId="49" applyFont="1" applyFill="1" applyBorder="1" applyAlignment="1" applyProtection="1">
      <alignment horizontal="center" vertical="center" wrapText="1"/>
      <protection/>
    </xf>
    <xf numFmtId="38" fontId="48" fillId="0" borderId="28" xfId="49" applyFont="1" applyFill="1" applyBorder="1" applyAlignment="1" applyProtection="1">
      <alignment horizontal="center" vertical="center" wrapText="1"/>
      <protection/>
    </xf>
    <xf numFmtId="38" fontId="48" fillId="0" borderId="29" xfId="49" applyFont="1" applyFill="1" applyBorder="1" applyAlignment="1" applyProtection="1">
      <alignment horizontal="center" vertical="center" wrapText="1"/>
      <protection/>
    </xf>
    <xf numFmtId="38" fontId="48" fillId="0" borderId="27" xfId="49" applyFont="1" applyFill="1" applyBorder="1" applyAlignment="1" applyProtection="1">
      <alignment horizontal="center" vertical="center" shrinkToFit="1"/>
      <protection/>
    </xf>
    <xf numFmtId="38" fontId="48" fillId="0" borderId="28" xfId="49" applyFont="1" applyFill="1" applyBorder="1" applyAlignment="1" applyProtection="1">
      <alignment horizontal="center" vertical="center" shrinkToFit="1"/>
      <protection/>
    </xf>
    <xf numFmtId="38" fontId="48" fillId="0" borderId="29" xfId="49" applyFont="1" applyFill="1" applyBorder="1" applyAlignment="1" applyProtection="1">
      <alignment horizontal="center" vertical="center" shrinkToFit="1"/>
      <protection/>
    </xf>
    <xf numFmtId="38" fontId="48" fillId="0" borderId="26" xfId="49" applyFont="1" applyFill="1" applyBorder="1" applyAlignment="1" applyProtection="1">
      <alignment horizontal="center" vertical="center" wrapText="1"/>
      <protection/>
    </xf>
    <xf numFmtId="38" fontId="48" fillId="0" borderId="11" xfId="49" applyFont="1" applyFill="1" applyBorder="1" applyAlignment="1" applyProtection="1">
      <alignment horizontal="center" vertical="center" wrapText="1"/>
      <protection/>
    </xf>
    <xf numFmtId="38" fontId="48" fillId="0" borderId="12" xfId="49" applyFont="1" applyFill="1" applyBorder="1" applyAlignment="1" applyProtection="1">
      <alignment horizontal="center" vertical="center" wrapText="1"/>
      <protection/>
    </xf>
    <xf numFmtId="38" fontId="48" fillId="0" borderId="13" xfId="49" applyFont="1" applyFill="1" applyBorder="1" applyAlignment="1" applyProtection="1">
      <alignment horizontal="center" vertical="center" wrapText="1"/>
      <protection/>
    </xf>
    <xf numFmtId="38" fontId="48" fillId="0" borderId="30" xfId="49" applyFont="1" applyFill="1" applyBorder="1" applyAlignment="1" applyProtection="1">
      <alignment horizontal="center" vertical="center" wrapText="1"/>
      <protection/>
    </xf>
    <xf numFmtId="38" fontId="48" fillId="0" borderId="17" xfId="49" applyFont="1" applyFill="1" applyBorder="1" applyAlignment="1" applyProtection="1">
      <alignment horizontal="center" vertical="center" wrapText="1"/>
      <protection/>
    </xf>
    <xf numFmtId="38" fontId="48" fillId="0" borderId="11" xfId="49" applyFont="1" applyFill="1" applyBorder="1" applyAlignment="1" applyProtection="1">
      <alignment horizontal="center" vertical="center" shrinkToFit="1"/>
      <protection/>
    </xf>
    <xf numFmtId="38" fontId="49" fillId="0" borderId="12" xfId="49" applyFont="1" applyFill="1" applyBorder="1" applyAlignment="1" applyProtection="1">
      <alignment horizontal="center" vertical="center" wrapText="1" shrinkToFit="1"/>
      <protection/>
    </xf>
    <xf numFmtId="38" fontId="48" fillId="0" borderId="13" xfId="49" applyFont="1" applyFill="1" applyBorder="1" applyAlignment="1" applyProtection="1">
      <alignment horizontal="center" vertical="center" shrinkToFit="1"/>
      <protection/>
    </xf>
    <xf numFmtId="38" fontId="48" fillId="0" borderId="14" xfId="49" applyFont="1" applyFill="1" applyBorder="1" applyAlignment="1" applyProtection="1">
      <alignment horizontal="left" shrinkToFit="1"/>
      <protection/>
    </xf>
    <xf numFmtId="38" fontId="48" fillId="0" borderId="21" xfId="49" applyFont="1" applyFill="1" applyBorder="1" applyAlignment="1" applyProtection="1">
      <alignment horizontal="right" shrinkToFit="1"/>
      <protection/>
    </xf>
    <xf numFmtId="38" fontId="48" fillId="0" borderId="22" xfId="49" applyFont="1" applyFill="1" applyBorder="1" applyAlignment="1" applyProtection="1">
      <alignment horizontal="right" shrinkToFit="1"/>
      <protection/>
    </xf>
    <xf numFmtId="3" fontId="48" fillId="0" borderId="23" xfId="49" applyNumberFormat="1" applyFont="1" applyFill="1" applyBorder="1" applyAlignment="1" applyProtection="1">
      <alignment horizontal="right" shrinkToFit="1"/>
      <protection/>
    </xf>
    <xf numFmtId="38" fontId="48" fillId="0" borderId="31" xfId="49" applyFont="1" applyFill="1" applyBorder="1" applyAlignment="1" applyProtection="1">
      <alignment horizontal="right" shrinkToFit="1"/>
      <protection/>
    </xf>
    <xf numFmtId="3" fontId="48" fillId="0" borderId="23" xfId="49" applyNumberFormat="1" applyFont="1" applyFill="1" applyBorder="1" applyAlignment="1" applyProtection="1">
      <alignment shrinkToFit="1"/>
      <protection/>
    </xf>
    <xf numFmtId="3" fontId="48" fillId="0" borderId="18" xfId="49" applyNumberFormat="1" applyFont="1" applyFill="1" applyBorder="1" applyAlignment="1" applyProtection="1">
      <alignment shrinkToFit="1"/>
      <protection/>
    </xf>
    <xf numFmtId="178" fontId="48" fillId="0" borderId="25" xfId="42" applyNumberFormat="1" applyFont="1" applyFill="1" applyBorder="1" applyAlignment="1" applyProtection="1">
      <alignment shrinkToFit="1"/>
      <protection/>
    </xf>
    <xf numFmtId="178" fontId="48" fillId="0" borderId="22" xfId="42" applyNumberFormat="1" applyFont="1" applyFill="1" applyBorder="1" applyAlignment="1" applyProtection="1">
      <alignment shrinkToFit="1"/>
      <protection/>
    </xf>
    <xf numFmtId="178" fontId="48" fillId="0" borderId="32" xfId="42" applyNumberFormat="1" applyFont="1" applyFill="1" applyBorder="1" applyAlignment="1" applyProtection="1">
      <alignment shrinkToFit="1"/>
      <protection/>
    </xf>
    <xf numFmtId="38" fontId="47" fillId="0" borderId="0" xfId="0" applyNumberFormat="1" applyFont="1" applyFill="1" applyAlignment="1" applyProtection="1">
      <alignment/>
      <protection/>
    </xf>
    <xf numFmtId="10" fontId="47" fillId="0" borderId="0" xfId="0" applyNumberFormat="1" applyFont="1" applyFill="1" applyAlignment="1" applyProtection="1">
      <alignment/>
      <protection/>
    </xf>
    <xf numFmtId="38" fontId="48" fillId="0" borderId="15" xfId="49" applyFont="1" applyFill="1" applyBorder="1" applyAlignment="1" applyProtection="1">
      <alignment horizontal="left" shrinkToFit="1"/>
      <protection/>
    </xf>
    <xf numFmtId="38" fontId="48" fillId="0" borderId="19" xfId="49" applyFont="1" applyFill="1" applyBorder="1" applyAlignment="1" applyProtection="1">
      <alignment horizontal="right" shrinkToFit="1"/>
      <protection/>
    </xf>
    <xf numFmtId="38" fontId="48" fillId="0" borderId="20" xfId="49" applyFont="1" applyFill="1" applyBorder="1" applyAlignment="1" applyProtection="1">
      <alignment horizontal="right" shrinkToFit="1"/>
      <protection/>
    </xf>
    <xf numFmtId="3" fontId="48" fillId="0" borderId="18" xfId="49" applyNumberFormat="1" applyFont="1" applyFill="1" applyBorder="1" applyAlignment="1" applyProtection="1">
      <alignment horizontal="right" shrinkToFit="1"/>
      <protection/>
    </xf>
    <xf numFmtId="38" fontId="48" fillId="0" borderId="5" xfId="49" applyFont="1" applyFill="1" applyBorder="1" applyAlignment="1" applyProtection="1">
      <alignment horizontal="right" shrinkToFit="1"/>
      <protection/>
    </xf>
    <xf numFmtId="178" fontId="48" fillId="0" borderId="20" xfId="42" applyNumberFormat="1" applyFont="1" applyFill="1" applyBorder="1" applyAlignment="1" applyProtection="1">
      <alignment shrinkToFit="1"/>
      <protection/>
    </xf>
    <xf numFmtId="38" fontId="47" fillId="0" borderId="0" xfId="0" applyNumberFormat="1" applyFont="1" applyFill="1" applyBorder="1" applyAlignment="1" applyProtection="1">
      <alignment vertical="top" wrapText="1"/>
      <protection/>
    </xf>
    <xf numFmtId="38" fontId="47" fillId="0" borderId="0" xfId="0" applyNumberFormat="1" applyFont="1" applyFill="1" applyAlignment="1" applyProtection="1">
      <alignment vertical="top" wrapText="1"/>
      <protection/>
    </xf>
    <xf numFmtId="178" fontId="49" fillId="0" borderId="0" xfId="42" applyNumberFormat="1" applyFont="1" applyFill="1" applyBorder="1" applyAlignment="1" applyProtection="1">
      <alignment/>
      <protection/>
    </xf>
    <xf numFmtId="38" fontId="48" fillId="0" borderId="16" xfId="49" applyFont="1" applyFill="1" applyBorder="1" applyAlignment="1" applyProtection="1">
      <alignment horizontal="center"/>
      <protection/>
    </xf>
    <xf numFmtId="38" fontId="48" fillId="0" borderId="11" xfId="49" applyFont="1" applyFill="1" applyBorder="1" applyAlignment="1" applyProtection="1">
      <alignment horizontal="right" shrinkToFit="1"/>
      <protection/>
    </xf>
    <xf numFmtId="38" fontId="48" fillId="0" borderId="12" xfId="49" applyFont="1" applyFill="1" applyBorder="1" applyAlignment="1" applyProtection="1">
      <alignment horizontal="right" shrinkToFit="1"/>
      <protection/>
    </xf>
    <xf numFmtId="3" fontId="48" fillId="0" borderId="13" xfId="49" applyNumberFormat="1" applyFont="1" applyFill="1" applyBorder="1" applyAlignment="1" applyProtection="1">
      <alignment horizontal="right" shrinkToFit="1"/>
      <protection/>
    </xf>
    <xf numFmtId="38" fontId="48" fillId="0" borderId="30" xfId="49" applyFont="1" applyFill="1" applyBorder="1" applyAlignment="1" applyProtection="1">
      <alignment horizontal="right" shrinkToFit="1"/>
      <protection/>
    </xf>
    <xf numFmtId="3" fontId="48" fillId="0" borderId="13" xfId="49" applyNumberFormat="1" applyFont="1" applyFill="1" applyBorder="1" applyAlignment="1" applyProtection="1">
      <alignment shrinkToFit="1"/>
      <protection/>
    </xf>
    <xf numFmtId="3" fontId="48" fillId="0" borderId="16" xfId="49" applyNumberFormat="1" applyFont="1" applyFill="1" applyBorder="1" applyAlignment="1" applyProtection="1">
      <alignment shrinkToFit="1"/>
      <protection/>
    </xf>
    <xf numFmtId="178" fontId="48" fillId="0" borderId="27" xfId="42" applyNumberFormat="1" applyFont="1" applyFill="1" applyBorder="1" applyAlignment="1" applyProtection="1">
      <alignment shrinkToFit="1"/>
      <protection/>
    </xf>
    <xf numFmtId="178" fontId="48" fillId="0" borderId="12" xfId="42" applyNumberFormat="1" applyFont="1" applyFill="1" applyBorder="1" applyAlignment="1" applyProtection="1">
      <alignment shrinkToFit="1"/>
      <protection/>
    </xf>
    <xf numFmtId="178" fontId="48" fillId="0" borderId="29" xfId="42" applyNumberFormat="1" applyFont="1" applyFill="1" applyBorder="1" applyAlignment="1" applyProtection="1">
      <alignment shrinkToFit="1"/>
      <protection/>
    </xf>
    <xf numFmtId="38" fontId="49" fillId="0" borderId="0" xfId="49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righ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G23" sqref="G23"/>
    </sheetView>
  </sheetViews>
  <sheetFormatPr defaultColWidth="9.00390625" defaultRowHeight="13.5"/>
  <cols>
    <col min="1" max="1" width="16.375" style="50" customWidth="1"/>
    <col min="2" max="4" width="4.375" style="50" customWidth="1"/>
    <col min="5" max="6" width="7.625" style="50" customWidth="1"/>
    <col min="7" max="7" width="8.125" style="50" customWidth="1"/>
    <col min="8" max="8" width="6.75390625" style="50" bestFit="1" customWidth="1"/>
    <col min="9" max="9" width="8.125" style="50" customWidth="1"/>
    <col min="10" max="12" width="6.00390625" style="50" customWidth="1"/>
    <col min="13" max="13" width="7.00390625" style="50" customWidth="1"/>
    <col min="14" max="17" width="9.00390625" style="50" customWidth="1"/>
    <col min="18" max="16384" width="9.00390625" style="50" customWidth="1"/>
  </cols>
  <sheetData>
    <row r="1" spans="1:12" ht="19.5" customHeight="1">
      <c r="A1" s="49" t="s">
        <v>43</v>
      </c>
      <c r="B1" s="49"/>
      <c r="C1" s="49"/>
      <c r="D1" s="49"/>
      <c r="E1" s="49"/>
      <c r="F1" s="49"/>
      <c r="G1" s="49"/>
      <c r="H1" s="49"/>
      <c r="K1" s="51"/>
      <c r="L1" s="51" t="s">
        <v>0</v>
      </c>
    </row>
    <row r="2" spans="1:12" ht="19.5" customHeight="1">
      <c r="A2" s="52" t="s">
        <v>1</v>
      </c>
      <c r="B2" s="53" t="s">
        <v>28</v>
      </c>
      <c r="C2" s="54"/>
      <c r="D2" s="55"/>
      <c r="E2" s="54" t="s">
        <v>32</v>
      </c>
      <c r="F2" s="54"/>
      <c r="G2" s="54"/>
      <c r="H2" s="52" t="s">
        <v>33</v>
      </c>
      <c r="I2" s="52" t="s">
        <v>37</v>
      </c>
      <c r="J2" s="56" t="s">
        <v>3</v>
      </c>
      <c r="K2" s="57"/>
      <c r="L2" s="58"/>
    </row>
    <row r="3" spans="1:12" ht="28.5" customHeight="1">
      <c r="A3" s="59"/>
      <c r="B3" s="60" t="s">
        <v>29</v>
      </c>
      <c r="C3" s="61" t="s">
        <v>30</v>
      </c>
      <c r="D3" s="62" t="s">
        <v>31</v>
      </c>
      <c r="E3" s="63" t="s">
        <v>29</v>
      </c>
      <c r="F3" s="61" t="s">
        <v>30</v>
      </c>
      <c r="G3" s="64" t="s">
        <v>31</v>
      </c>
      <c r="H3" s="59"/>
      <c r="I3" s="59"/>
      <c r="J3" s="65" t="s">
        <v>4</v>
      </c>
      <c r="K3" s="66" t="s">
        <v>2</v>
      </c>
      <c r="L3" s="67" t="s">
        <v>5</v>
      </c>
    </row>
    <row r="4" spans="1:14" ht="25.5" customHeight="1">
      <c r="A4" s="68" t="s">
        <v>6</v>
      </c>
      <c r="B4" s="69">
        <v>5</v>
      </c>
      <c r="C4" s="70">
        <v>0</v>
      </c>
      <c r="D4" s="71">
        <f>SUM(B4,C4)</f>
        <v>5</v>
      </c>
      <c r="E4" s="72">
        <v>6439</v>
      </c>
      <c r="F4" s="70">
        <v>6385</v>
      </c>
      <c r="G4" s="71">
        <f>SUM(E4,F4)</f>
        <v>12824</v>
      </c>
      <c r="H4" s="73">
        <f>111-D4</f>
        <v>106</v>
      </c>
      <c r="I4" s="74">
        <f aca="true" t="shared" si="0" ref="I4:I22">SUM(D4,G4,H4)</f>
        <v>12935</v>
      </c>
      <c r="J4" s="75">
        <f>ROUND(D4/I4,3)</f>
        <v>0</v>
      </c>
      <c r="K4" s="76">
        <f>ROUND(G4/I4,3)</f>
        <v>0.991</v>
      </c>
      <c r="L4" s="77">
        <f>ROUND(H4/I4,3)</f>
        <v>0.008</v>
      </c>
      <c r="M4" s="78"/>
      <c r="N4" s="79"/>
    </row>
    <row r="5" spans="1:14" ht="25.5" customHeight="1">
      <c r="A5" s="80" t="s">
        <v>7</v>
      </c>
      <c r="B5" s="81">
        <v>0</v>
      </c>
      <c r="C5" s="82">
        <v>0</v>
      </c>
      <c r="D5" s="83">
        <f aca="true" t="shared" si="1" ref="D5:D21">SUM(B5,C5)</f>
        <v>0</v>
      </c>
      <c r="E5" s="84">
        <v>21057</v>
      </c>
      <c r="F5" s="82">
        <v>24142</v>
      </c>
      <c r="G5" s="83">
        <f aca="true" t="shared" si="2" ref="G5:G21">SUM(E5,F5)</f>
        <v>45199</v>
      </c>
      <c r="H5" s="74">
        <v>583</v>
      </c>
      <c r="I5" s="74">
        <f t="shared" si="0"/>
        <v>45782</v>
      </c>
      <c r="J5" s="75">
        <f aca="true" t="shared" si="3" ref="J5:J21">ROUND(D5/I5,3)</f>
        <v>0</v>
      </c>
      <c r="K5" s="85">
        <f aca="true" t="shared" si="4" ref="K5:K22">ROUND(G5/I5,3)</f>
        <v>0.987</v>
      </c>
      <c r="L5" s="77">
        <f aca="true" t="shared" si="5" ref="L5:L22">ROUND(H5/I5,3)</f>
        <v>0.013</v>
      </c>
      <c r="M5" s="78"/>
      <c r="N5" s="79"/>
    </row>
    <row r="6" spans="1:14" ht="25.5" customHeight="1">
      <c r="A6" s="80" t="s">
        <v>8</v>
      </c>
      <c r="B6" s="81">
        <v>0</v>
      </c>
      <c r="C6" s="82">
        <v>0</v>
      </c>
      <c r="D6" s="83">
        <f t="shared" si="1"/>
        <v>0</v>
      </c>
      <c r="E6" s="84">
        <v>12983</v>
      </c>
      <c r="F6" s="82">
        <v>14121</v>
      </c>
      <c r="G6" s="83">
        <f t="shared" si="2"/>
        <v>27104</v>
      </c>
      <c r="H6" s="74">
        <v>183</v>
      </c>
      <c r="I6" s="74">
        <f t="shared" si="0"/>
        <v>27287</v>
      </c>
      <c r="J6" s="75">
        <f t="shared" si="3"/>
        <v>0</v>
      </c>
      <c r="K6" s="85">
        <f t="shared" si="4"/>
        <v>0.993</v>
      </c>
      <c r="L6" s="77">
        <f t="shared" si="5"/>
        <v>0.007</v>
      </c>
      <c r="M6" s="78"/>
      <c r="N6" s="79"/>
    </row>
    <row r="7" spans="1:14" ht="25.5" customHeight="1">
      <c r="A7" s="80" t="s">
        <v>9</v>
      </c>
      <c r="B7" s="81">
        <v>14</v>
      </c>
      <c r="C7" s="82">
        <v>15</v>
      </c>
      <c r="D7" s="83">
        <f t="shared" si="1"/>
        <v>29</v>
      </c>
      <c r="E7" s="84">
        <v>14813</v>
      </c>
      <c r="F7" s="82">
        <v>13154</v>
      </c>
      <c r="G7" s="83">
        <f t="shared" si="2"/>
        <v>27967</v>
      </c>
      <c r="H7" s="74">
        <f>479-D7</f>
        <v>450</v>
      </c>
      <c r="I7" s="74">
        <f t="shared" si="0"/>
        <v>28446</v>
      </c>
      <c r="J7" s="75">
        <f t="shared" si="3"/>
        <v>0.001</v>
      </c>
      <c r="K7" s="85">
        <f t="shared" si="4"/>
        <v>0.983</v>
      </c>
      <c r="L7" s="77">
        <f t="shared" si="5"/>
        <v>0.016</v>
      </c>
      <c r="M7" s="78"/>
      <c r="N7" s="79"/>
    </row>
    <row r="8" spans="1:14" ht="25.5" customHeight="1">
      <c r="A8" s="80" t="s">
        <v>10</v>
      </c>
      <c r="B8" s="81">
        <v>0</v>
      </c>
      <c r="C8" s="82">
        <v>0</v>
      </c>
      <c r="D8" s="83">
        <f t="shared" si="1"/>
        <v>0</v>
      </c>
      <c r="E8" s="84">
        <v>9141</v>
      </c>
      <c r="F8" s="82">
        <v>8173</v>
      </c>
      <c r="G8" s="83">
        <f t="shared" si="2"/>
        <v>17314</v>
      </c>
      <c r="H8" s="74">
        <v>250</v>
      </c>
      <c r="I8" s="74">
        <f t="shared" si="0"/>
        <v>17564</v>
      </c>
      <c r="J8" s="75">
        <f t="shared" si="3"/>
        <v>0</v>
      </c>
      <c r="K8" s="85">
        <f t="shared" si="4"/>
        <v>0.986</v>
      </c>
      <c r="L8" s="77">
        <f t="shared" si="5"/>
        <v>0.014</v>
      </c>
      <c r="M8" s="78"/>
      <c r="N8" s="79"/>
    </row>
    <row r="9" spans="1:14" ht="25.5" customHeight="1">
      <c r="A9" s="80" t="s">
        <v>25</v>
      </c>
      <c r="B9" s="81" t="s">
        <v>39</v>
      </c>
      <c r="C9" s="82" t="s">
        <v>42</v>
      </c>
      <c r="D9" s="83" t="s">
        <v>39</v>
      </c>
      <c r="E9" s="84">
        <v>8006</v>
      </c>
      <c r="F9" s="82">
        <v>8940</v>
      </c>
      <c r="G9" s="83">
        <f t="shared" si="2"/>
        <v>16946</v>
      </c>
      <c r="H9" s="74">
        <v>58</v>
      </c>
      <c r="I9" s="74">
        <f t="shared" si="0"/>
        <v>17004</v>
      </c>
      <c r="J9" s="75">
        <v>0</v>
      </c>
      <c r="K9" s="85">
        <f t="shared" si="4"/>
        <v>0.997</v>
      </c>
      <c r="L9" s="77">
        <f t="shared" si="5"/>
        <v>0.003</v>
      </c>
      <c r="M9" s="78"/>
      <c r="N9" s="79"/>
    </row>
    <row r="10" spans="1:14" ht="25.5" customHeight="1">
      <c r="A10" s="80" t="s">
        <v>11</v>
      </c>
      <c r="B10" s="81">
        <v>0</v>
      </c>
      <c r="C10" s="82">
        <v>1</v>
      </c>
      <c r="D10" s="83">
        <f t="shared" si="1"/>
        <v>1</v>
      </c>
      <c r="E10" s="84">
        <v>14826</v>
      </c>
      <c r="F10" s="82">
        <v>15415</v>
      </c>
      <c r="G10" s="83">
        <f t="shared" si="2"/>
        <v>30241</v>
      </c>
      <c r="H10" s="74">
        <f>308-D10</f>
        <v>307</v>
      </c>
      <c r="I10" s="74">
        <f t="shared" si="0"/>
        <v>30549</v>
      </c>
      <c r="J10" s="75">
        <f t="shared" si="3"/>
        <v>0</v>
      </c>
      <c r="K10" s="85">
        <f t="shared" si="4"/>
        <v>0.99</v>
      </c>
      <c r="L10" s="77">
        <f t="shared" si="5"/>
        <v>0.01</v>
      </c>
      <c r="M10" s="78"/>
      <c r="N10" s="79"/>
    </row>
    <row r="11" spans="1:17" ht="25.5" customHeight="1">
      <c r="A11" s="80" t="s">
        <v>26</v>
      </c>
      <c r="B11" s="81">
        <v>0</v>
      </c>
      <c r="C11" s="82">
        <v>0</v>
      </c>
      <c r="D11" s="83">
        <f t="shared" si="1"/>
        <v>0</v>
      </c>
      <c r="E11" s="84">
        <v>13873</v>
      </c>
      <c r="F11" s="82">
        <v>16274</v>
      </c>
      <c r="G11" s="83">
        <f t="shared" si="2"/>
        <v>30147</v>
      </c>
      <c r="H11" s="74">
        <v>246</v>
      </c>
      <c r="I11" s="74">
        <f t="shared" si="0"/>
        <v>30393</v>
      </c>
      <c r="J11" s="75">
        <f t="shared" si="3"/>
        <v>0</v>
      </c>
      <c r="K11" s="85">
        <f t="shared" si="4"/>
        <v>0.992</v>
      </c>
      <c r="L11" s="77">
        <f t="shared" si="5"/>
        <v>0.008</v>
      </c>
      <c r="M11" s="86"/>
      <c r="N11" s="79"/>
      <c r="O11" s="87"/>
      <c r="P11" s="87"/>
      <c r="Q11" s="87"/>
    </row>
    <row r="12" spans="1:17" ht="25.5" customHeight="1">
      <c r="A12" s="80" t="s">
        <v>12</v>
      </c>
      <c r="B12" s="81">
        <v>0</v>
      </c>
      <c r="C12" s="82">
        <v>0</v>
      </c>
      <c r="D12" s="83">
        <f t="shared" si="1"/>
        <v>0</v>
      </c>
      <c r="E12" s="84">
        <v>6371</v>
      </c>
      <c r="F12" s="82">
        <v>7593</v>
      </c>
      <c r="G12" s="83">
        <f t="shared" si="2"/>
        <v>13964</v>
      </c>
      <c r="H12" s="74">
        <v>217</v>
      </c>
      <c r="I12" s="74">
        <f t="shared" si="0"/>
        <v>14181</v>
      </c>
      <c r="J12" s="75">
        <f t="shared" si="3"/>
        <v>0</v>
      </c>
      <c r="K12" s="85">
        <f t="shared" si="4"/>
        <v>0.985</v>
      </c>
      <c r="L12" s="77">
        <f t="shared" si="5"/>
        <v>0.015</v>
      </c>
      <c r="M12" s="86"/>
      <c r="N12" s="79"/>
      <c r="O12" s="87"/>
      <c r="P12" s="87"/>
      <c r="Q12" s="87"/>
    </row>
    <row r="13" spans="1:14" ht="25.5" customHeight="1">
      <c r="A13" s="80" t="s">
        <v>22</v>
      </c>
      <c r="B13" s="81">
        <v>0</v>
      </c>
      <c r="C13" s="82">
        <v>0</v>
      </c>
      <c r="D13" s="83">
        <f t="shared" si="1"/>
        <v>0</v>
      </c>
      <c r="E13" s="84">
        <v>4705</v>
      </c>
      <c r="F13" s="82">
        <v>6595</v>
      </c>
      <c r="G13" s="83">
        <f t="shared" si="2"/>
        <v>11300</v>
      </c>
      <c r="H13" s="74">
        <v>302</v>
      </c>
      <c r="I13" s="74">
        <f t="shared" si="0"/>
        <v>11602</v>
      </c>
      <c r="J13" s="75">
        <f t="shared" si="3"/>
        <v>0</v>
      </c>
      <c r="K13" s="85">
        <f t="shared" si="4"/>
        <v>0.974</v>
      </c>
      <c r="L13" s="77">
        <f t="shared" si="5"/>
        <v>0.026</v>
      </c>
      <c r="M13" s="78"/>
      <c r="N13" s="79"/>
    </row>
    <row r="14" spans="1:14" ht="25.5" customHeight="1">
      <c r="A14" s="80" t="s">
        <v>13</v>
      </c>
      <c r="B14" s="81">
        <v>0</v>
      </c>
      <c r="C14" s="82">
        <v>0</v>
      </c>
      <c r="D14" s="83">
        <f t="shared" si="1"/>
        <v>0</v>
      </c>
      <c r="E14" s="84">
        <v>1369</v>
      </c>
      <c r="F14" s="82">
        <v>3010</v>
      </c>
      <c r="G14" s="83">
        <f t="shared" si="2"/>
        <v>4379</v>
      </c>
      <c r="H14" s="74">
        <v>24</v>
      </c>
      <c r="I14" s="74">
        <f t="shared" si="0"/>
        <v>4403</v>
      </c>
      <c r="J14" s="75">
        <f t="shared" si="3"/>
        <v>0</v>
      </c>
      <c r="K14" s="85">
        <f t="shared" si="4"/>
        <v>0.995</v>
      </c>
      <c r="L14" s="77">
        <f t="shared" si="5"/>
        <v>0.005</v>
      </c>
      <c r="N14" s="79"/>
    </row>
    <row r="15" spans="1:14" ht="25.5" customHeight="1">
      <c r="A15" s="80" t="s">
        <v>24</v>
      </c>
      <c r="B15" s="81">
        <v>0</v>
      </c>
      <c r="C15" s="82">
        <v>0</v>
      </c>
      <c r="D15" s="83">
        <f t="shared" si="1"/>
        <v>0</v>
      </c>
      <c r="E15" s="84">
        <v>15204</v>
      </c>
      <c r="F15" s="82">
        <v>17878</v>
      </c>
      <c r="G15" s="83">
        <f t="shared" si="2"/>
        <v>33082</v>
      </c>
      <c r="H15" s="74">
        <v>242</v>
      </c>
      <c r="I15" s="74">
        <f t="shared" si="0"/>
        <v>33324</v>
      </c>
      <c r="J15" s="75">
        <f t="shared" si="3"/>
        <v>0</v>
      </c>
      <c r="K15" s="85">
        <f t="shared" si="4"/>
        <v>0.993</v>
      </c>
      <c r="L15" s="77">
        <f t="shared" si="5"/>
        <v>0.007</v>
      </c>
      <c r="M15" s="88"/>
      <c r="N15" s="79"/>
    </row>
    <row r="16" spans="1:14" ht="25.5" customHeight="1">
      <c r="A16" s="80" t="s">
        <v>14</v>
      </c>
      <c r="B16" s="81">
        <v>0</v>
      </c>
      <c r="C16" s="82">
        <v>0</v>
      </c>
      <c r="D16" s="83">
        <f t="shared" si="1"/>
        <v>0</v>
      </c>
      <c r="E16" s="84">
        <v>9226</v>
      </c>
      <c r="F16" s="82">
        <v>7752</v>
      </c>
      <c r="G16" s="83">
        <f t="shared" si="2"/>
        <v>16978</v>
      </c>
      <c r="H16" s="74">
        <v>176</v>
      </c>
      <c r="I16" s="74">
        <f t="shared" si="0"/>
        <v>17154</v>
      </c>
      <c r="J16" s="75">
        <f t="shared" si="3"/>
        <v>0</v>
      </c>
      <c r="K16" s="85">
        <f t="shared" si="4"/>
        <v>0.99</v>
      </c>
      <c r="L16" s="77">
        <f t="shared" si="5"/>
        <v>0.01</v>
      </c>
      <c r="M16" s="88"/>
      <c r="N16" s="79"/>
    </row>
    <row r="17" spans="1:14" ht="25.5" customHeight="1">
      <c r="A17" s="80" t="s">
        <v>15</v>
      </c>
      <c r="B17" s="81">
        <v>0</v>
      </c>
      <c r="C17" s="82">
        <v>0</v>
      </c>
      <c r="D17" s="83">
        <f t="shared" si="1"/>
        <v>0</v>
      </c>
      <c r="E17" s="84">
        <v>8008</v>
      </c>
      <c r="F17" s="82">
        <v>10001</v>
      </c>
      <c r="G17" s="83">
        <f t="shared" si="2"/>
        <v>18009</v>
      </c>
      <c r="H17" s="74">
        <v>240</v>
      </c>
      <c r="I17" s="74">
        <f t="shared" si="0"/>
        <v>18249</v>
      </c>
      <c r="J17" s="75">
        <f t="shared" si="3"/>
        <v>0</v>
      </c>
      <c r="K17" s="85">
        <f t="shared" si="4"/>
        <v>0.987</v>
      </c>
      <c r="L17" s="77">
        <f t="shared" si="5"/>
        <v>0.013</v>
      </c>
      <c r="M17" s="88"/>
      <c r="N17" s="79"/>
    </row>
    <row r="18" spans="1:14" ht="25.5" customHeight="1">
      <c r="A18" s="80" t="s">
        <v>16</v>
      </c>
      <c r="B18" s="81">
        <v>5</v>
      </c>
      <c r="C18" s="82">
        <v>7</v>
      </c>
      <c r="D18" s="83">
        <f t="shared" si="1"/>
        <v>12</v>
      </c>
      <c r="E18" s="84">
        <v>14227</v>
      </c>
      <c r="F18" s="82">
        <v>20653</v>
      </c>
      <c r="G18" s="83">
        <f t="shared" si="2"/>
        <v>34880</v>
      </c>
      <c r="H18" s="74">
        <f>587-D18</f>
        <v>575</v>
      </c>
      <c r="I18" s="74">
        <f t="shared" si="0"/>
        <v>35467</v>
      </c>
      <c r="J18" s="75">
        <f t="shared" si="3"/>
        <v>0</v>
      </c>
      <c r="K18" s="85">
        <f t="shared" si="4"/>
        <v>0.983</v>
      </c>
      <c r="L18" s="77">
        <f t="shared" si="5"/>
        <v>0.016</v>
      </c>
      <c r="M18" s="88"/>
      <c r="N18" s="79"/>
    </row>
    <row r="19" spans="1:14" ht="25.5" customHeight="1">
      <c r="A19" s="80" t="s">
        <v>17</v>
      </c>
      <c r="B19" s="81">
        <v>0</v>
      </c>
      <c r="C19" s="82">
        <v>1</v>
      </c>
      <c r="D19" s="83">
        <f t="shared" si="1"/>
        <v>1</v>
      </c>
      <c r="E19" s="84">
        <v>6373</v>
      </c>
      <c r="F19" s="82">
        <v>10674</v>
      </c>
      <c r="G19" s="83">
        <f t="shared" si="2"/>
        <v>17047</v>
      </c>
      <c r="H19" s="74">
        <f>133-D19</f>
        <v>132</v>
      </c>
      <c r="I19" s="74">
        <f t="shared" si="0"/>
        <v>17180</v>
      </c>
      <c r="J19" s="75">
        <f t="shared" si="3"/>
        <v>0</v>
      </c>
      <c r="K19" s="85">
        <f t="shared" si="4"/>
        <v>0.992</v>
      </c>
      <c r="L19" s="77">
        <f t="shared" si="5"/>
        <v>0.008</v>
      </c>
      <c r="M19" s="88"/>
      <c r="N19" s="79"/>
    </row>
    <row r="20" spans="1:14" ht="25.5" customHeight="1">
      <c r="A20" s="80" t="s">
        <v>18</v>
      </c>
      <c r="B20" s="81">
        <v>2</v>
      </c>
      <c r="C20" s="82">
        <v>2</v>
      </c>
      <c r="D20" s="83">
        <f t="shared" si="1"/>
        <v>4</v>
      </c>
      <c r="E20" s="84">
        <v>7102</v>
      </c>
      <c r="F20" s="82">
        <v>7132</v>
      </c>
      <c r="G20" s="83">
        <f t="shared" si="2"/>
        <v>14234</v>
      </c>
      <c r="H20" s="74">
        <f>256-D20</f>
        <v>252</v>
      </c>
      <c r="I20" s="74">
        <f t="shared" si="0"/>
        <v>14490</v>
      </c>
      <c r="J20" s="75">
        <f t="shared" si="3"/>
        <v>0</v>
      </c>
      <c r="K20" s="85">
        <f t="shared" si="4"/>
        <v>0.982</v>
      </c>
      <c r="L20" s="77">
        <f t="shared" si="5"/>
        <v>0.017</v>
      </c>
      <c r="M20" s="88"/>
      <c r="N20" s="79"/>
    </row>
    <row r="21" spans="1:14" ht="25.5" customHeight="1">
      <c r="A21" s="80" t="s">
        <v>19</v>
      </c>
      <c r="B21" s="81">
        <v>34</v>
      </c>
      <c r="C21" s="82">
        <v>13</v>
      </c>
      <c r="D21" s="83">
        <f t="shared" si="1"/>
        <v>47</v>
      </c>
      <c r="E21" s="84">
        <v>7789</v>
      </c>
      <c r="F21" s="82">
        <v>8262</v>
      </c>
      <c r="G21" s="83">
        <f t="shared" si="2"/>
        <v>16051</v>
      </c>
      <c r="H21" s="74">
        <f>148-D21</f>
        <v>101</v>
      </c>
      <c r="I21" s="74">
        <f t="shared" si="0"/>
        <v>16199</v>
      </c>
      <c r="J21" s="75">
        <f t="shared" si="3"/>
        <v>0.003</v>
      </c>
      <c r="K21" s="85">
        <f t="shared" si="4"/>
        <v>0.991</v>
      </c>
      <c r="L21" s="77">
        <f t="shared" si="5"/>
        <v>0.006</v>
      </c>
      <c r="M21" s="88"/>
      <c r="N21" s="79"/>
    </row>
    <row r="22" spans="1:14" ht="25.5" customHeight="1">
      <c r="A22" s="80" t="s">
        <v>20</v>
      </c>
      <c r="B22" s="81" t="s">
        <v>39</v>
      </c>
      <c r="C22" s="82" t="s">
        <v>39</v>
      </c>
      <c r="D22" s="83" t="s">
        <v>39</v>
      </c>
      <c r="E22" s="84">
        <v>2076</v>
      </c>
      <c r="F22" s="82">
        <v>2258</v>
      </c>
      <c r="G22" s="83">
        <f>SUM(E22,F22)</f>
        <v>4334</v>
      </c>
      <c r="H22" s="74">
        <v>9</v>
      </c>
      <c r="I22" s="74">
        <f t="shared" si="0"/>
        <v>4343</v>
      </c>
      <c r="J22" s="75">
        <v>0</v>
      </c>
      <c r="K22" s="85">
        <f t="shared" si="4"/>
        <v>0.998</v>
      </c>
      <c r="L22" s="77">
        <f t="shared" si="5"/>
        <v>0.002</v>
      </c>
      <c r="M22" s="88"/>
      <c r="N22" s="79"/>
    </row>
    <row r="23" spans="1:14" ht="25.5" customHeight="1">
      <c r="A23" s="89" t="s">
        <v>21</v>
      </c>
      <c r="B23" s="90">
        <f>SUM(B4:B22)</f>
        <v>60</v>
      </c>
      <c r="C23" s="91">
        <f>SUM(C4:C22)</f>
        <v>39</v>
      </c>
      <c r="D23" s="92">
        <f>SUM(B23,C23)</f>
        <v>99</v>
      </c>
      <c r="E23" s="93">
        <f>SUM(E4:E22)</f>
        <v>183588</v>
      </c>
      <c r="F23" s="91">
        <f>SUM(F4:F22)</f>
        <v>208412</v>
      </c>
      <c r="G23" s="94">
        <f>SUM(E23,F23)</f>
        <v>392000</v>
      </c>
      <c r="H23" s="94">
        <f>SUM(H4:H22)</f>
        <v>4453</v>
      </c>
      <c r="I23" s="95">
        <f>SUM(D23,G23,H23)</f>
        <v>396552</v>
      </c>
      <c r="J23" s="96">
        <f>AVERAGE(J4:J22)</f>
        <v>0.0002105263157894737</v>
      </c>
      <c r="K23" s="97">
        <f>AVERAGE(K4:K22)</f>
        <v>0.9888947368421054</v>
      </c>
      <c r="L23" s="98">
        <f>AVERAGE(L4:L22)</f>
        <v>0.01073684210526316</v>
      </c>
      <c r="M23" s="88"/>
      <c r="N23" s="79"/>
    </row>
    <row r="24" spans="1:14" ht="13.5">
      <c r="A24" s="99" t="s">
        <v>35</v>
      </c>
      <c r="B24" s="99"/>
      <c r="C24" s="99"/>
      <c r="E24" s="99"/>
      <c r="F24" s="99"/>
      <c r="J24" s="100" t="s">
        <v>23</v>
      </c>
      <c r="K24" s="100"/>
      <c r="L24" s="100"/>
      <c r="N24" s="79"/>
    </row>
    <row r="25" ht="13.5">
      <c r="A25" s="99" t="s">
        <v>36</v>
      </c>
    </row>
  </sheetData>
  <sheetProtection/>
  <mergeCells count="7">
    <mergeCell ref="A2:A3"/>
    <mergeCell ref="J24:L24"/>
    <mergeCell ref="B2:D2"/>
    <mergeCell ref="E2:G2"/>
    <mergeCell ref="J2:L2"/>
    <mergeCell ref="H2:H3"/>
    <mergeCell ref="I2:I3"/>
  </mergeCells>
  <printOptions horizontalCentered="1" verticalCentered="1"/>
  <pageMargins left="0.7874015748031497" right="0.5905511811023623" top="0.35433070866141736" bottom="0.35433070866141736" header="0.31496062992125984" footer="0.31496062992125984"/>
  <pageSetup horizontalDpi="600" verticalDpi="600" orientation="portrait" paperSize="9" r:id="rId1"/>
  <headerFooter alignWithMargins="0">
    <oddFooter>&amp;C&amp;F</oddFooter>
  </headerFooter>
  <ignoredErrors>
    <ignoredError sqref="D23 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375" style="33" customWidth="1"/>
    <col min="2" max="4" width="4.375" style="33" customWidth="1"/>
    <col min="5" max="6" width="7.625" style="33" customWidth="1"/>
    <col min="7" max="7" width="8.125" style="33" customWidth="1"/>
    <col min="8" max="8" width="6.75390625" style="33" bestFit="1" customWidth="1"/>
    <col min="9" max="9" width="8.125" style="33" customWidth="1"/>
    <col min="10" max="12" width="6.00390625" style="33" customWidth="1"/>
    <col min="13" max="13" width="7.00390625" style="33" customWidth="1"/>
    <col min="14" max="17" width="9.00390625" style="33" customWidth="1"/>
    <col min="18" max="16384" width="9.00390625" style="33" customWidth="1"/>
  </cols>
  <sheetData>
    <row r="1" spans="1:12" ht="19.5" customHeight="1">
      <c r="A1" s="32" t="s">
        <v>27</v>
      </c>
      <c r="B1" s="32"/>
      <c r="C1" s="32"/>
      <c r="D1" s="32"/>
      <c r="E1" s="32"/>
      <c r="F1" s="32"/>
      <c r="G1" s="32"/>
      <c r="H1" s="32"/>
      <c r="K1" s="34"/>
      <c r="L1" s="34" t="s">
        <v>0</v>
      </c>
    </row>
    <row r="2" spans="1:12" ht="19.5" customHeight="1">
      <c r="A2" s="39" t="s">
        <v>1</v>
      </c>
      <c r="B2" s="42" t="s">
        <v>28</v>
      </c>
      <c r="C2" s="43"/>
      <c r="D2" s="47"/>
      <c r="E2" s="48" t="s">
        <v>32</v>
      </c>
      <c r="F2" s="43"/>
      <c r="G2" s="43"/>
      <c r="H2" s="39" t="s">
        <v>33</v>
      </c>
      <c r="I2" s="39" t="s">
        <v>37</v>
      </c>
      <c r="J2" s="44" t="s">
        <v>3</v>
      </c>
      <c r="K2" s="45"/>
      <c r="L2" s="46"/>
    </row>
    <row r="3" spans="1:12" ht="28.5" customHeight="1">
      <c r="A3" s="40"/>
      <c r="B3" s="1" t="s">
        <v>29</v>
      </c>
      <c r="C3" s="2" t="s">
        <v>30</v>
      </c>
      <c r="D3" s="3" t="s">
        <v>31</v>
      </c>
      <c r="E3" s="1" t="s">
        <v>29</v>
      </c>
      <c r="F3" s="2" t="s">
        <v>30</v>
      </c>
      <c r="G3" s="9" t="s">
        <v>31</v>
      </c>
      <c r="H3" s="40"/>
      <c r="I3" s="40"/>
      <c r="J3" s="18" t="s">
        <v>4</v>
      </c>
      <c r="K3" s="28" t="s">
        <v>2</v>
      </c>
      <c r="L3" s="19" t="s">
        <v>5</v>
      </c>
    </row>
    <row r="4" spans="1:14" ht="25.5" customHeight="1">
      <c r="A4" s="4" t="s">
        <v>6</v>
      </c>
      <c r="B4" s="20">
        <v>0</v>
      </c>
      <c r="C4" s="21">
        <v>2</v>
      </c>
      <c r="D4" s="29">
        <v>2</v>
      </c>
      <c r="E4" s="20">
        <v>6758</v>
      </c>
      <c r="F4" s="21">
        <v>5911</v>
      </c>
      <c r="G4" s="29">
        <v>12669</v>
      </c>
      <c r="H4" s="30">
        <v>54</v>
      </c>
      <c r="I4" s="10">
        <v>12725</v>
      </c>
      <c r="J4" s="11">
        <v>0</v>
      </c>
      <c r="K4" s="12">
        <v>0.996</v>
      </c>
      <c r="L4" s="13">
        <v>0.004</v>
      </c>
      <c r="M4" s="35"/>
      <c r="N4" s="36"/>
    </row>
    <row r="5" spans="1:14" ht="25.5" customHeight="1">
      <c r="A5" s="5" t="s">
        <v>7</v>
      </c>
      <c r="B5" s="22">
        <v>0</v>
      </c>
      <c r="C5" s="23">
        <v>0</v>
      </c>
      <c r="D5" s="31">
        <v>0</v>
      </c>
      <c r="E5" s="22">
        <v>20059</v>
      </c>
      <c r="F5" s="23">
        <v>22021</v>
      </c>
      <c r="G5" s="31">
        <v>42080</v>
      </c>
      <c r="H5" s="10">
        <v>329</v>
      </c>
      <c r="I5" s="10">
        <v>42409</v>
      </c>
      <c r="J5" s="11">
        <v>0</v>
      </c>
      <c r="K5" s="12">
        <v>0.992</v>
      </c>
      <c r="L5" s="13">
        <v>0.008</v>
      </c>
      <c r="M5" s="35"/>
      <c r="N5" s="36"/>
    </row>
    <row r="6" spans="1:14" ht="25.5" customHeight="1">
      <c r="A6" s="5" t="s">
        <v>8</v>
      </c>
      <c r="B6" s="22">
        <v>0</v>
      </c>
      <c r="C6" s="23">
        <v>0</v>
      </c>
      <c r="D6" s="31">
        <v>0</v>
      </c>
      <c r="E6" s="22">
        <v>13178</v>
      </c>
      <c r="F6" s="23">
        <v>10847</v>
      </c>
      <c r="G6" s="31">
        <v>24025</v>
      </c>
      <c r="H6" s="10">
        <v>0</v>
      </c>
      <c r="I6" s="10">
        <v>24025</v>
      </c>
      <c r="J6" s="11">
        <v>0</v>
      </c>
      <c r="K6" s="12">
        <v>1</v>
      </c>
      <c r="L6" s="13">
        <v>0</v>
      </c>
      <c r="M6" s="35"/>
      <c r="N6" s="36"/>
    </row>
    <row r="7" spans="1:14" ht="25.5" customHeight="1">
      <c r="A7" s="5" t="s">
        <v>9</v>
      </c>
      <c r="B7" s="22">
        <v>0</v>
      </c>
      <c r="C7" s="23">
        <v>0</v>
      </c>
      <c r="D7" s="31">
        <v>0</v>
      </c>
      <c r="E7" s="22">
        <v>14261</v>
      </c>
      <c r="F7" s="23">
        <v>12446</v>
      </c>
      <c r="G7" s="31">
        <v>26707</v>
      </c>
      <c r="H7" s="10">
        <v>181</v>
      </c>
      <c r="I7" s="10">
        <v>26888</v>
      </c>
      <c r="J7" s="11">
        <v>0</v>
      </c>
      <c r="K7" s="12">
        <v>0.993</v>
      </c>
      <c r="L7" s="13">
        <v>0.007</v>
      </c>
      <c r="M7" s="35"/>
      <c r="N7" s="36"/>
    </row>
    <row r="8" spans="1:14" ht="25.5" customHeight="1">
      <c r="A8" s="5" t="s">
        <v>10</v>
      </c>
      <c r="B8" s="22">
        <v>83</v>
      </c>
      <c r="C8" s="23">
        <v>19</v>
      </c>
      <c r="D8" s="31">
        <v>102</v>
      </c>
      <c r="E8" s="22">
        <v>8623</v>
      </c>
      <c r="F8" s="23">
        <v>10219</v>
      </c>
      <c r="G8" s="31">
        <v>18842</v>
      </c>
      <c r="H8" s="10">
        <v>131</v>
      </c>
      <c r="I8" s="10">
        <v>19075</v>
      </c>
      <c r="J8" s="11">
        <v>0.005</v>
      </c>
      <c r="K8" s="12">
        <v>0.988</v>
      </c>
      <c r="L8" s="13">
        <v>0.007</v>
      </c>
      <c r="M8" s="35"/>
      <c r="N8" s="36"/>
    </row>
    <row r="9" spans="1:14" ht="25.5" customHeight="1">
      <c r="A9" s="5" t="s">
        <v>38</v>
      </c>
      <c r="B9" s="22" t="s">
        <v>39</v>
      </c>
      <c r="C9" s="23" t="s">
        <v>39</v>
      </c>
      <c r="D9" s="31" t="s">
        <v>40</v>
      </c>
      <c r="E9" s="22">
        <v>6117</v>
      </c>
      <c r="F9" s="23">
        <v>8578</v>
      </c>
      <c r="G9" s="31">
        <v>14695</v>
      </c>
      <c r="H9" s="10">
        <v>0</v>
      </c>
      <c r="I9" s="10">
        <v>14695</v>
      </c>
      <c r="J9" s="11">
        <v>0</v>
      </c>
      <c r="K9" s="12">
        <v>1</v>
      </c>
      <c r="L9" s="13">
        <v>0</v>
      </c>
      <c r="M9" s="35"/>
      <c r="N9" s="36"/>
    </row>
    <row r="10" spans="1:14" ht="25.5" customHeight="1">
      <c r="A10" s="5" t="s">
        <v>11</v>
      </c>
      <c r="B10" s="22">
        <v>0</v>
      </c>
      <c r="C10" s="23">
        <v>0</v>
      </c>
      <c r="D10" s="31">
        <v>0</v>
      </c>
      <c r="E10" s="22">
        <v>14996</v>
      </c>
      <c r="F10" s="23">
        <v>15239</v>
      </c>
      <c r="G10" s="31">
        <v>30235</v>
      </c>
      <c r="H10" s="10">
        <v>301</v>
      </c>
      <c r="I10" s="10">
        <v>30536</v>
      </c>
      <c r="J10" s="11">
        <v>0</v>
      </c>
      <c r="K10" s="12">
        <v>0.99</v>
      </c>
      <c r="L10" s="13">
        <v>0.01</v>
      </c>
      <c r="M10" s="35"/>
      <c r="N10" s="36"/>
    </row>
    <row r="11" spans="1:17" ht="25.5" customHeight="1">
      <c r="A11" s="5" t="s">
        <v>26</v>
      </c>
      <c r="B11" s="22">
        <v>0</v>
      </c>
      <c r="C11" s="23">
        <v>0</v>
      </c>
      <c r="D11" s="31">
        <v>0</v>
      </c>
      <c r="E11" s="22">
        <v>15261</v>
      </c>
      <c r="F11" s="23">
        <v>15566</v>
      </c>
      <c r="G11" s="31">
        <v>30827</v>
      </c>
      <c r="H11" s="10">
        <v>84</v>
      </c>
      <c r="I11" s="10">
        <v>30911</v>
      </c>
      <c r="J11" s="11">
        <v>0</v>
      </c>
      <c r="K11" s="12">
        <v>0.997</v>
      </c>
      <c r="L11" s="13">
        <v>0.003</v>
      </c>
      <c r="M11" s="37"/>
      <c r="N11" s="36"/>
      <c r="O11" s="38"/>
      <c r="P11" s="38"/>
      <c r="Q11" s="38"/>
    </row>
    <row r="12" spans="1:17" ht="25.5" customHeight="1">
      <c r="A12" s="5" t="s">
        <v>12</v>
      </c>
      <c r="B12" s="22">
        <v>0</v>
      </c>
      <c r="C12" s="23">
        <v>0</v>
      </c>
      <c r="D12" s="31">
        <v>0</v>
      </c>
      <c r="E12" s="22">
        <v>5623</v>
      </c>
      <c r="F12" s="23">
        <v>5898</v>
      </c>
      <c r="G12" s="31">
        <v>11521</v>
      </c>
      <c r="H12" s="10">
        <v>0</v>
      </c>
      <c r="I12" s="10">
        <v>11521</v>
      </c>
      <c r="J12" s="11">
        <v>0</v>
      </c>
      <c r="K12" s="12">
        <v>1</v>
      </c>
      <c r="L12" s="13">
        <v>0</v>
      </c>
      <c r="M12" s="37"/>
      <c r="N12" s="36"/>
      <c r="O12" s="38"/>
      <c r="P12" s="38"/>
      <c r="Q12" s="38"/>
    </row>
    <row r="13" spans="1:14" ht="25.5" customHeight="1">
      <c r="A13" s="5" t="s">
        <v>41</v>
      </c>
      <c r="B13" s="22">
        <v>0</v>
      </c>
      <c r="C13" s="23">
        <v>0</v>
      </c>
      <c r="D13" s="31">
        <v>0</v>
      </c>
      <c r="E13" s="22">
        <v>4666</v>
      </c>
      <c r="F13" s="23">
        <v>6017</v>
      </c>
      <c r="G13" s="31">
        <v>10683</v>
      </c>
      <c r="H13" s="10">
        <v>349</v>
      </c>
      <c r="I13" s="10">
        <v>11032</v>
      </c>
      <c r="J13" s="11">
        <v>0</v>
      </c>
      <c r="K13" s="12">
        <v>0.968</v>
      </c>
      <c r="L13" s="13">
        <v>0.032</v>
      </c>
      <c r="M13" s="35"/>
      <c r="N13" s="36"/>
    </row>
    <row r="14" spans="1:14" ht="25.5" customHeight="1">
      <c r="A14" s="5" t="s">
        <v>13</v>
      </c>
      <c r="B14" s="22">
        <v>0</v>
      </c>
      <c r="C14" s="23">
        <v>0</v>
      </c>
      <c r="D14" s="31">
        <v>0</v>
      </c>
      <c r="E14" s="22">
        <v>2047</v>
      </c>
      <c r="F14" s="23">
        <v>3639</v>
      </c>
      <c r="G14" s="31">
        <v>5686</v>
      </c>
      <c r="H14" s="10">
        <v>0</v>
      </c>
      <c r="I14" s="10">
        <v>5686</v>
      </c>
      <c r="J14" s="11">
        <v>0</v>
      </c>
      <c r="K14" s="12">
        <v>1</v>
      </c>
      <c r="L14" s="13">
        <v>0</v>
      </c>
      <c r="N14" s="36"/>
    </row>
    <row r="15" spans="1:14" ht="25.5" customHeight="1">
      <c r="A15" s="5" t="s">
        <v>24</v>
      </c>
      <c r="B15" s="22">
        <v>0</v>
      </c>
      <c r="C15" s="23">
        <v>0</v>
      </c>
      <c r="D15" s="31">
        <v>0</v>
      </c>
      <c r="E15" s="22">
        <v>15388</v>
      </c>
      <c r="F15" s="23">
        <v>17388</v>
      </c>
      <c r="G15" s="31">
        <v>32776</v>
      </c>
      <c r="H15" s="10">
        <v>127</v>
      </c>
      <c r="I15" s="10">
        <v>32903</v>
      </c>
      <c r="J15" s="11">
        <v>0</v>
      </c>
      <c r="K15" s="12">
        <v>0.996</v>
      </c>
      <c r="L15" s="13">
        <v>0.004</v>
      </c>
      <c r="M15" s="6"/>
      <c r="N15" s="36"/>
    </row>
    <row r="16" spans="1:14" ht="25.5" customHeight="1">
      <c r="A16" s="5" t="s">
        <v>14</v>
      </c>
      <c r="B16" s="22">
        <v>0</v>
      </c>
      <c r="C16" s="23">
        <v>0</v>
      </c>
      <c r="D16" s="31">
        <v>0</v>
      </c>
      <c r="E16" s="22">
        <v>8650</v>
      </c>
      <c r="F16" s="23">
        <v>7489</v>
      </c>
      <c r="G16" s="31">
        <v>16139</v>
      </c>
      <c r="H16" s="10">
        <v>0</v>
      </c>
      <c r="I16" s="10">
        <v>16139</v>
      </c>
      <c r="J16" s="11">
        <v>0</v>
      </c>
      <c r="K16" s="12">
        <v>1</v>
      </c>
      <c r="L16" s="13">
        <v>0</v>
      </c>
      <c r="M16" s="6"/>
      <c r="N16" s="36"/>
    </row>
    <row r="17" spans="1:14" ht="25.5" customHeight="1">
      <c r="A17" s="5" t="s">
        <v>15</v>
      </c>
      <c r="B17" s="22">
        <v>0</v>
      </c>
      <c r="C17" s="23">
        <v>0</v>
      </c>
      <c r="D17" s="31">
        <v>0</v>
      </c>
      <c r="E17" s="22">
        <v>6997</v>
      </c>
      <c r="F17" s="23">
        <v>9908</v>
      </c>
      <c r="G17" s="31">
        <v>16905</v>
      </c>
      <c r="H17" s="10">
        <v>90</v>
      </c>
      <c r="I17" s="10">
        <v>16995</v>
      </c>
      <c r="J17" s="11">
        <v>0</v>
      </c>
      <c r="K17" s="12">
        <v>0.995</v>
      </c>
      <c r="L17" s="13">
        <v>0.005</v>
      </c>
      <c r="M17" s="6"/>
      <c r="N17" s="36"/>
    </row>
    <row r="18" spans="1:14" ht="25.5" customHeight="1">
      <c r="A18" s="5" t="s">
        <v>16</v>
      </c>
      <c r="B18" s="22">
        <v>28</v>
      </c>
      <c r="C18" s="23">
        <v>8</v>
      </c>
      <c r="D18" s="31">
        <v>36</v>
      </c>
      <c r="E18" s="22">
        <v>15580</v>
      </c>
      <c r="F18" s="23">
        <v>16749</v>
      </c>
      <c r="G18" s="31">
        <v>32329</v>
      </c>
      <c r="H18" s="10">
        <v>136</v>
      </c>
      <c r="I18" s="10">
        <v>32501</v>
      </c>
      <c r="J18" s="11">
        <v>0.001</v>
      </c>
      <c r="K18" s="12">
        <v>0.995</v>
      </c>
      <c r="L18" s="13">
        <v>0.004</v>
      </c>
      <c r="M18" s="6"/>
      <c r="N18" s="36"/>
    </row>
    <row r="19" spans="1:14" ht="25.5" customHeight="1">
      <c r="A19" s="5" t="s">
        <v>17</v>
      </c>
      <c r="B19" s="22">
        <v>0</v>
      </c>
      <c r="C19" s="23">
        <v>0</v>
      </c>
      <c r="D19" s="31">
        <v>0</v>
      </c>
      <c r="E19" s="22">
        <v>6974</v>
      </c>
      <c r="F19" s="23">
        <v>9386</v>
      </c>
      <c r="G19" s="31">
        <v>16360</v>
      </c>
      <c r="H19" s="10">
        <v>960</v>
      </c>
      <c r="I19" s="10">
        <v>17320</v>
      </c>
      <c r="J19" s="11">
        <v>0</v>
      </c>
      <c r="K19" s="12">
        <v>0.945</v>
      </c>
      <c r="L19" s="13">
        <v>0.055</v>
      </c>
      <c r="M19" s="6"/>
      <c r="N19" s="36"/>
    </row>
    <row r="20" spans="1:14" ht="25.5" customHeight="1">
      <c r="A20" s="5" t="s">
        <v>18</v>
      </c>
      <c r="B20" s="22">
        <v>2</v>
      </c>
      <c r="C20" s="23">
        <v>0</v>
      </c>
      <c r="D20" s="31">
        <v>2</v>
      </c>
      <c r="E20" s="22">
        <v>6843</v>
      </c>
      <c r="F20" s="23">
        <v>9451</v>
      </c>
      <c r="G20" s="31">
        <v>16294</v>
      </c>
      <c r="H20" s="10">
        <v>54</v>
      </c>
      <c r="I20" s="10">
        <v>16350</v>
      </c>
      <c r="J20" s="11">
        <v>0</v>
      </c>
      <c r="K20" s="12">
        <v>0.997</v>
      </c>
      <c r="L20" s="13">
        <v>0.003</v>
      </c>
      <c r="M20" s="6"/>
      <c r="N20" s="36"/>
    </row>
    <row r="21" spans="1:14" ht="25.5" customHeight="1">
      <c r="A21" s="5" t="s">
        <v>19</v>
      </c>
      <c r="B21" s="22">
        <v>19</v>
      </c>
      <c r="C21" s="23">
        <v>30</v>
      </c>
      <c r="D21" s="31">
        <v>49</v>
      </c>
      <c r="E21" s="22">
        <v>7107</v>
      </c>
      <c r="F21" s="23">
        <v>7013</v>
      </c>
      <c r="G21" s="31">
        <v>14120</v>
      </c>
      <c r="H21" s="10">
        <v>18</v>
      </c>
      <c r="I21" s="10">
        <v>14187</v>
      </c>
      <c r="J21" s="11">
        <v>0.003</v>
      </c>
      <c r="K21" s="12">
        <v>0.996</v>
      </c>
      <c r="L21" s="13">
        <v>0.001</v>
      </c>
      <c r="M21" s="6"/>
      <c r="N21" s="36"/>
    </row>
    <row r="22" spans="1:14" ht="25.5" customHeight="1">
      <c r="A22" s="5" t="s">
        <v>20</v>
      </c>
      <c r="B22" s="22" t="s">
        <v>40</v>
      </c>
      <c r="C22" s="23" t="s">
        <v>40</v>
      </c>
      <c r="D22" s="31" t="s">
        <v>34</v>
      </c>
      <c r="E22" s="22">
        <v>980</v>
      </c>
      <c r="F22" s="23">
        <v>1908</v>
      </c>
      <c r="G22" s="31">
        <v>2888</v>
      </c>
      <c r="H22" s="10">
        <v>16</v>
      </c>
      <c r="I22" s="10">
        <v>2904</v>
      </c>
      <c r="J22" s="11">
        <v>0</v>
      </c>
      <c r="K22" s="12">
        <v>0.994</v>
      </c>
      <c r="L22" s="13">
        <v>0.006</v>
      </c>
      <c r="M22" s="6"/>
      <c r="N22" s="36"/>
    </row>
    <row r="23" spans="1:14" ht="25.5" customHeight="1">
      <c r="A23" s="7" t="s">
        <v>21</v>
      </c>
      <c r="B23" s="24">
        <v>132</v>
      </c>
      <c r="C23" s="25">
        <v>59</v>
      </c>
      <c r="D23" s="26">
        <v>191</v>
      </c>
      <c r="E23" s="24">
        <v>180108</v>
      </c>
      <c r="F23" s="25">
        <v>195673</v>
      </c>
      <c r="G23" s="14">
        <v>375781</v>
      </c>
      <c r="H23" s="14">
        <v>2830</v>
      </c>
      <c r="I23" s="27">
        <v>378802</v>
      </c>
      <c r="J23" s="15">
        <v>0.001</v>
      </c>
      <c r="K23" s="16">
        <v>0.992</v>
      </c>
      <c r="L23" s="17">
        <v>0.007</v>
      </c>
      <c r="M23" s="6"/>
      <c r="N23" s="36"/>
    </row>
    <row r="24" spans="1:14" ht="13.5">
      <c r="A24" s="8" t="s">
        <v>35</v>
      </c>
      <c r="B24" s="8"/>
      <c r="C24" s="8"/>
      <c r="E24" s="8"/>
      <c r="F24" s="8"/>
      <c r="J24" s="41" t="s">
        <v>23</v>
      </c>
      <c r="K24" s="41"/>
      <c r="L24" s="41"/>
      <c r="N24" s="36"/>
    </row>
    <row r="25" ht="13.5">
      <c r="A25" s="8" t="s">
        <v>36</v>
      </c>
    </row>
  </sheetData>
  <sheetProtection/>
  <mergeCells count="7">
    <mergeCell ref="J24:L24"/>
    <mergeCell ref="A2:A3"/>
    <mergeCell ref="B2:D2"/>
    <mergeCell ref="E2:G2"/>
    <mergeCell ref="H2:H3"/>
    <mergeCell ref="I2:I3"/>
    <mergeCell ref="J2:L2"/>
  </mergeCells>
  <printOptions horizontalCentered="1" verticalCentered="1"/>
  <pageMargins left="0.7874015748031497" right="0.5905511811023623" top="0.35433070866141736" bottom="0.35433070866141736" header="0.31496062992125984" footer="0.31496062992125984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2023-02-03T08:24:47Z</cp:lastPrinted>
  <dcterms:created xsi:type="dcterms:W3CDTF">2017-03-01T00:02:36Z</dcterms:created>
  <dcterms:modified xsi:type="dcterms:W3CDTF">2023-02-08T23:40:33Z</dcterms:modified>
  <cp:category/>
  <cp:version/>
  <cp:contentType/>
  <cp:contentStatus/>
</cp:coreProperties>
</file>